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hue\Documents\VC Cup\"/>
    </mc:Choice>
  </mc:AlternateContent>
  <xr:revisionPtr revIDLastSave="0" documentId="13_ncr:1_{17FF630F-1F02-4A79-A433-B28333684521}" xr6:coauthVersionLast="47" xr6:coauthVersionMax="47" xr10:uidLastSave="{00000000-0000-0000-0000-000000000000}"/>
  <bookViews>
    <workbookView xWindow="-108" yWindow="-108" windowWidth="24792" windowHeight="13320" xr2:uid="{10FF6145-06D7-4A47-A2ED-CAF843BD7B9A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20" i="1" s="1"/>
  <c r="E17" i="1"/>
  <c r="E20" i="1" s="1"/>
  <c r="D17" i="1"/>
  <c r="D20" i="1" s="1"/>
  <c r="C17" i="1"/>
  <c r="C20" i="1" s="1"/>
  <c r="C11" i="1" l="1"/>
  <c r="E13" i="1" l="1"/>
  <c r="G15" i="1" s="1"/>
  <c r="G13" i="1"/>
  <c r="H15" i="1" s="1"/>
  <c r="E11" i="1"/>
  <c r="G11" i="1"/>
</calcChain>
</file>

<file path=xl/sharedStrings.xml><?xml version="1.0" encoding="utf-8"?>
<sst xmlns="http://schemas.openxmlformats.org/spreadsheetml/2006/main" count="26" uniqueCount="26">
  <si>
    <t>LoB</t>
  </si>
  <si>
    <t>ToL</t>
  </si>
  <si>
    <t>STZ</t>
  </si>
  <si>
    <t>Gewichtung</t>
  </si>
  <si>
    <t>IoV</t>
  </si>
  <si>
    <t>Summanden</t>
  </si>
  <si>
    <t>VCR</t>
  </si>
  <si>
    <t>Eingaben</t>
  </si>
  <si>
    <t>TCF</t>
  </si>
  <si>
    <t>TCF Spread</t>
  </si>
  <si>
    <t>Klasse</t>
  </si>
  <si>
    <t>Länge m</t>
  </si>
  <si>
    <t>Breite m</t>
  </si>
  <si>
    <t>Tiefe m</t>
  </si>
  <si>
    <t>S Fläche m2</t>
  </si>
  <si>
    <t>Gewicht kg</t>
  </si>
  <si>
    <t>ISP m</t>
  </si>
  <si>
    <t>DWL m</t>
  </si>
  <si>
    <t>min</t>
  </si>
  <si>
    <t>max</t>
  </si>
  <si>
    <t>Norm Faktor</t>
  </si>
  <si>
    <t>VCR max</t>
  </si>
  <si>
    <t>VCR min</t>
  </si>
  <si>
    <t>limit</t>
  </si>
  <si>
    <r>
      <t xml:space="preserve">Segelfläche </t>
    </r>
    <r>
      <rPr>
        <b/>
        <i/>
        <sz val="12"/>
        <color rgb="FFC00000"/>
        <rFont val="Calibri"/>
        <family val="2"/>
        <scheme val="minor"/>
      </rPr>
      <t>*</t>
    </r>
  </si>
  <si>
    <t>Version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</si>
</sst>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 tint="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/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0" xfId="0" applyFont="1" applyFill="1"/>
    <xf numFmtId="0" fontId="3" fillId="2" borderId="0" xfId="0" applyFont="1" applyFill="1"/>
    <xf numFmtId="0" fontId="0" fillId="2" borderId="8" xfId="0" applyFill="1" applyBorder="1"/>
    <xf numFmtId="0" fontId="0" fillId="2" borderId="0" xfId="0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0" fillId="2" borderId="9" xfId="0" applyFill="1" applyBorder="1"/>
    <xf numFmtId="0" fontId="0" fillId="2" borderId="11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4" fillId="2" borderId="0" xfId="0" applyFont="1" applyFill="1"/>
    <xf numFmtId="0" fontId="3" fillId="2" borderId="10" xfId="0" applyFont="1" applyFill="1" applyBorder="1"/>
    <xf numFmtId="0" fontId="0" fillId="2" borderId="10" xfId="0" applyFill="1" applyBorder="1" applyAlignment="1">
      <alignment horizontal="right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7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7" xfId="0" applyFill="1" applyBorder="1" applyAlignment="1">
      <alignment vertical="center"/>
    </xf>
    <xf numFmtId="0" fontId="6" fillId="2" borderId="0" xfId="0" applyFont="1" applyFill="1" applyAlignment="1">
      <alignment horizontal="righ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/>
    <xf numFmtId="164" fontId="4" fillId="3" borderId="2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464820</xdr:colOff>
      <xdr:row>13</xdr:row>
      <xdr:rowOff>160020</xdr:rowOff>
    </xdr:from>
    <xdr:ext cx="184731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2D7CAEC9-563C-9407-D908-FEF0F0BC4291}"/>
            </a:ext>
          </a:extLst>
        </xdr:cNvPr>
        <xdr:cNvSpPr txBox="1"/>
      </xdr:nvSpPr>
      <xdr:spPr>
        <a:xfrm>
          <a:off x="8336280" y="7520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 sz="1100"/>
        </a:p>
      </xdr:txBody>
    </xdr:sp>
    <xdr:clientData/>
  </xdr:oneCellAnchor>
  <xdr:oneCellAnchor>
    <xdr:from>
      <xdr:col>0</xdr:col>
      <xdr:colOff>83854</xdr:colOff>
      <xdr:row>2</xdr:row>
      <xdr:rowOff>49345</xdr:rowOff>
    </xdr:from>
    <xdr:ext cx="3322256" cy="530658"/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5DDDA6BA-7A9B-E2F6-F98F-1FCC7D758107}"/>
            </a:ext>
          </a:extLst>
        </xdr:cNvPr>
        <xdr:cNvSpPr/>
      </xdr:nvSpPr>
      <xdr:spPr>
        <a:xfrm>
          <a:off x="83854" y="5299525"/>
          <a:ext cx="3322256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VCR und</a:t>
          </a:r>
          <a:r>
            <a:rPr lang="de-DE" sz="2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TCF R</a:t>
          </a:r>
          <a:r>
            <a:rPr lang="de-DE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echner</a:t>
          </a:r>
          <a:endParaRPr lang="de-CH" sz="2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7620</xdr:colOff>
      <xdr:row>11</xdr:row>
      <xdr:rowOff>144780</xdr:rowOff>
    </xdr:from>
    <xdr:to>
      <xdr:col>9</xdr:col>
      <xdr:colOff>91440</xdr:colOff>
      <xdr:row>13</xdr:row>
      <xdr:rowOff>15240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C95ED62E-82A4-4D62-A93F-D14FF101F4D9}"/>
            </a:ext>
          </a:extLst>
        </xdr:cNvPr>
        <xdr:cNvSpPr txBox="1"/>
      </xdr:nvSpPr>
      <xdr:spPr>
        <a:xfrm>
          <a:off x="106680" y="7292340"/>
          <a:ext cx="6179820" cy="24384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/>
        </a:p>
      </xdr:txBody>
    </xdr:sp>
    <xdr:clientData/>
  </xdr:twoCellAnchor>
  <xdr:twoCellAnchor>
    <xdr:from>
      <xdr:col>0</xdr:col>
      <xdr:colOff>83820</xdr:colOff>
      <xdr:row>15</xdr:row>
      <xdr:rowOff>53340</xdr:rowOff>
    </xdr:from>
    <xdr:to>
      <xdr:col>9</xdr:col>
      <xdr:colOff>68580</xdr:colOff>
      <xdr:row>22</xdr:row>
      <xdr:rowOff>99060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C55BA201-1F6F-4BB3-772B-F66AB2168F64}"/>
            </a:ext>
          </a:extLst>
        </xdr:cNvPr>
        <xdr:cNvGrpSpPr/>
      </xdr:nvGrpSpPr>
      <xdr:grpSpPr>
        <a:xfrm>
          <a:off x="83820" y="3116580"/>
          <a:ext cx="6179820" cy="1226820"/>
          <a:chOff x="83820" y="7993380"/>
          <a:chExt cx="6179820" cy="861060"/>
        </a:xfrm>
      </xdr:grpSpPr>
      <xdr:sp macro="" textlink="">
        <xdr:nvSpPr>
          <xdr:cNvPr id="3" name="Textfeld 2">
            <a:extLst>
              <a:ext uri="{FF2B5EF4-FFF2-40B4-BE49-F238E27FC236}">
                <a16:creationId xmlns:a16="http://schemas.microsoft.com/office/drawing/2014/main" id="{F7C4964C-982F-51DC-A277-391220CA6FAD}"/>
              </a:ext>
            </a:extLst>
          </xdr:cNvPr>
          <xdr:cNvSpPr txBox="1"/>
        </xdr:nvSpPr>
        <xdr:spPr>
          <a:xfrm>
            <a:off x="83820" y="7993380"/>
            <a:ext cx="6179820" cy="86106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de-CH" sz="1100"/>
          </a:p>
          <a:p>
            <a:endParaRPr lang="de-CH" sz="1100"/>
          </a:p>
          <a:p>
            <a:endParaRPr lang="de-CH" sz="1100"/>
          </a:p>
          <a:p>
            <a:endParaRPr lang="de-CH" sz="1100"/>
          </a:p>
          <a:p>
            <a:endParaRPr lang="de-CH" sz="500" b="1">
              <a:solidFill>
                <a:srgbClr val="C00000"/>
              </a:solidFill>
            </a:endParaRPr>
          </a:p>
          <a:p>
            <a:r>
              <a:rPr lang="de-CH" sz="1200" b="1">
                <a:solidFill>
                  <a:srgbClr val="C00000"/>
                </a:solidFill>
              </a:rPr>
              <a:t> *Anmerkung: </a:t>
            </a:r>
            <a:r>
              <a:rPr lang="de-CH" sz="1200">
                <a:solidFill>
                  <a:srgbClr val="C00000"/>
                </a:solidFill>
              </a:rPr>
              <a:t>Werden</a:t>
            </a:r>
            <a:r>
              <a:rPr lang="de-CH" sz="1200" baseline="0">
                <a:solidFill>
                  <a:srgbClr val="C00000"/>
                </a:solidFill>
              </a:rPr>
              <a:t> die Datene</a:t>
            </a:r>
            <a:r>
              <a:rPr lang="de-CH" sz="1200">
                <a:solidFill>
                  <a:srgbClr val="C00000"/>
                </a:solidFill>
              </a:rPr>
              <a:t>ingaben, mit</a:t>
            </a:r>
            <a:r>
              <a:rPr lang="de-CH" sz="1200" baseline="0">
                <a:solidFill>
                  <a:srgbClr val="C00000"/>
                </a:solidFill>
              </a:rPr>
              <a:t> Ausnahme der Segelfläche, verändert,</a:t>
            </a:r>
          </a:p>
          <a:p>
            <a:pPr lvl="2"/>
            <a:r>
              <a:rPr lang="de-CH" sz="1200" baseline="0">
                <a:solidFill>
                  <a:srgbClr val="C00000"/>
                </a:solidFill>
              </a:rPr>
              <a:t> beeinflusst das auch die min / max Segelfläche!</a:t>
            </a:r>
            <a:endParaRPr lang="de-CH" sz="1200">
              <a:solidFill>
                <a:srgbClr val="C00000"/>
              </a:solidFill>
            </a:endParaRP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520783A0-DF19-BA31-AE2C-295EE6BD6ADC}"/>
              </a:ext>
            </a:extLst>
          </xdr:cNvPr>
          <xdr:cNvSpPr txBox="1"/>
        </xdr:nvSpPr>
        <xdr:spPr>
          <a:xfrm>
            <a:off x="2895601" y="8092440"/>
            <a:ext cx="3162300" cy="3555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CH" sz="1200" b="1"/>
              <a:t>Einschränkungen:</a:t>
            </a:r>
          </a:p>
          <a:p>
            <a:r>
              <a:rPr lang="de-CH" sz="1200"/>
              <a:t>Siehe Reglement VC-CUP, Pt.4</a:t>
            </a:r>
          </a:p>
        </xdr:txBody>
      </xdr:sp>
    </xdr:grpSp>
    <xdr:clientData/>
  </xdr:twoCellAnchor>
  <xdr:twoCellAnchor editAs="oneCell">
    <xdr:from>
      <xdr:col>1</xdr:col>
      <xdr:colOff>121921</xdr:colOff>
      <xdr:row>12</xdr:row>
      <xdr:rowOff>4055</xdr:rowOff>
    </xdr:from>
    <xdr:to>
      <xdr:col>3</xdr:col>
      <xdr:colOff>99060</xdr:colOff>
      <xdr:row>19</xdr:row>
      <xdr:rowOff>153647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5CA44A4-2A0A-4FB2-99B0-7968756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1" y="2465315"/>
          <a:ext cx="1501139" cy="1384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457200</xdr:colOff>
      <xdr:row>13</xdr:row>
      <xdr:rowOff>45720</xdr:rowOff>
    </xdr:from>
    <xdr:to>
      <xdr:col>4</xdr:col>
      <xdr:colOff>441960</xdr:colOff>
      <xdr:row>19</xdr:row>
      <xdr:rowOff>129540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C47DDE83-D2CC-25CA-567C-9606863E50D6}"/>
            </a:ext>
          </a:extLst>
        </xdr:cNvPr>
        <xdr:cNvSpPr txBox="1"/>
      </xdr:nvSpPr>
      <xdr:spPr>
        <a:xfrm>
          <a:off x="2080260" y="2689860"/>
          <a:ext cx="746760" cy="113538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de-CH" sz="1100" b="1" u="sng" kern="1200"/>
            <a:t>Parameters</a:t>
          </a:r>
        </a:p>
        <a:p>
          <a:r>
            <a:rPr lang="de-CH" sz="1100" kern="1200"/>
            <a:t>w_ToL:   20</a:t>
          </a:r>
        </a:p>
        <a:p>
          <a:r>
            <a:rPr lang="de-CH" sz="1100" kern="1200"/>
            <a:t>w_STZ:     5</a:t>
          </a:r>
        </a:p>
        <a:p>
          <a:r>
            <a:rPr lang="de-CH" sz="1100" kern="1200"/>
            <a:t>w_LoB:  1.5</a:t>
          </a:r>
        </a:p>
        <a:p>
          <a:r>
            <a:rPr lang="de-CH" sz="1100" kern="1200"/>
            <a:t>w_IoV:</a:t>
          </a:r>
          <a:r>
            <a:rPr lang="de-CH" sz="1100" kern="1200" baseline="0"/>
            <a:t> 1.75</a:t>
          </a:r>
        </a:p>
        <a:p>
          <a:r>
            <a:rPr lang="de-CH" sz="1100" kern="1200"/>
            <a:t>sp_f:    0.77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EB2C-DFD6-48A4-8D92-36A010F2D6F4}">
  <dimension ref="A2:M25"/>
  <sheetViews>
    <sheetView tabSelected="1" zoomScaleNormal="100" workbookViewId="0">
      <selection activeCell="C8" sqref="C8"/>
    </sheetView>
  </sheetViews>
  <sheetFormatPr baseColWidth="10" defaultColWidth="11.44140625" defaultRowHeight="14.4" x14ac:dyDescent="0.3"/>
  <cols>
    <col min="1" max="1" width="1.44140625" customWidth="1"/>
    <col min="2" max="9" width="11.109375" customWidth="1"/>
    <col min="10" max="10" width="1.6640625" customWidth="1"/>
  </cols>
  <sheetData>
    <row r="2" spans="1:13" ht="15" thickBot="1" x14ac:dyDescent="0.35"/>
    <row r="3" spans="1:13" ht="15" thickTop="1" x14ac:dyDescent="0.3">
      <c r="A3" s="4"/>
      <c r="B3" s="5"/>
      <c r="C3" s="5"/>
      <c r="D3" s="5"/>
      <c r="E3" s="5"/>
      <c r="F3" s="5"/>
      <c r="G3" s="5"/>
      <c r="H3" s="5"/>
      <c r="I3" s="5"/>
      <c r="J3" s="6"/>
      <c r="M3" s="22"/>
    </row>
    <row r="4" spans="1:13" ht="25.8" x14ac:dyDescent="0.5">
      <c r="A4" s="7"/>
      <c r="B4" s="23"/>
      <c r="C4" s="8"/>
      <c r="D4" s="8"/>
      <c r="E4" s="8"/>
      <c r="F4" s="8"/>
      <c r="G4" s="8"/>
      <c r="H4" s="8"/>
      <c r="I4" s="36" t="s">
        <v>25</v>
      </c>
      <c r="J4" s="10"/>
    </row>
    <row r="5" spans="1:13" x14ac:dyDescent="0.3">
      <c r="A5" s="7"/>
      <c r="B5" s="11"/>
      <c r="C5" s="11"/>
      <c r="D5" s="11"/>
      <c r="E5" s="11"/>
      <c r="F5" s="11"/>
      <c r="G5" s="11"/>
      <c r="H5" s="11"/>
      <c r="I5" s="11"/>
      <c r="J5" s="10"/>
    </row>
    <row r="6" spans="1:13" x14ac:dyDescent="0.3">
      <c r="A6" s="7"/>
      <c r="B6" s="9"/>
      <c r="C6" s="11"/>
      <c r="D6" s="11"/>
      <c r="E6" s="11"/>
      <c r="F6" s="11"/>
      <c r="G6" s="11"/>
      <c r="H6" s="21"/>
      <c r="I6" s="11"/>
      <c r="J6" s="10"/>
    </row>
    <row r="7" spans="1:13" ht="15" thickBot="1" x14ac:dyDescent="0.35">
      <c r="A7" s="7"/>
      <c r="B7" s="11"/>
      <c r="C7" s="24" t="s">
        <v>11</v>
      </c>
      <c r="D7" s="24" t="s">
        <v>12</v>
      </c>
      <c r="E7" s="24" t="s">
        <v>13</v>
      </c>
      <c r="F7" s="24" t="s">
        <v>14</v>
      </c>
      <c r="G7" s="24" t="s">
        <v>15</v>
      </c>
      <c r="H7" s="24" t="s">
        <v>16</v>
      </c>
      <c r="I7" s="24" t="s">
        <v>17</v>
      </c>
      <c r="J7" s="10"/>
    </row>
    <row r="8" spans="1:13" s="31" customFormat="1" ht="16.8" thickTop="1" thickBot="1" x14ac:dyDescent="0.35">
      <c r="A8" s="25"/>
      <c r="B8" s="26" t="s">
        <v>7</v>
      </c>
      <c r="C8" s="35">
        <v>7.65</v>
      </c>
      <c r="D8" s="35">
        <v>2.48</v>
      </c>
      <c r="E8" s="35">
        <v>1.6</v>
      </c>
      <c r="F8" s="35">
        <v>33.5</v>
      </c>
      <c r="G8" s="35">
        <v>1257</v>
      </c>
      <c r="H8" s="35">
        <v>9.8000000000000007</v>
      </c>
      <c r="I8" s="35">
        <v>6.67</v>
      </c>
      <c r="J8" s="30"/>
    </row>
    <row r="9" spans="1:13" ht="16.2" thickTop="1" x14ac:dyDescent="0.3">
      <c r="A9" s="7"/>
      <c r="B9" s="9"/>
      <c r="C9" s="13"/>
      <c r="D9" s="13"/>
      <c r="E9" s="13"/>
      <c r="F9" s="13"/>
      <c r="G9" s="13"/>
      <c r="H9" s="13"/>
      <c r="I9" s="13"/>
      <c r="J9" s="10"/>
    </row>
    <row r="10" spans="1:13" ht="15" thickBot="1" x14ac:dyDescent="0.35">
      <c r="A10" s="7"/>
      <c r="B10" s="9"/>
      <c r="C10" s="16"/>
      <c r="D10" s="16"/>
      <c r="E10" s="16"/>
      <c r="F10" s="16"/>
      <c r="G10" s="16"/>
      <c r="H10" s="16"/>
      <c r="I10" s="16"/>
      <c r="J10" s="10"/>
    </row>
    <row r="11" spans="1:13" s="31" customFormat="1" ht="16.8" thickTop="1" thickBot="1" x14ac:dyDescent="0.35">
      <c r="A11" s="25"/>
      <c r="B11" s="26" t="s">
        <v>6</v>
      </c>
      <c r="C11" s="27">
        <f>(C20+D20+E20+F20)*SQRT(2.43*SQRT(0.5*(C8+I8)))*H19</f>
        <v>99.999999999999972</v>
      </c>
      <c r="D11" s="26" t="s">
        <v>10</v>
      </c>
      <c r="E11" s="28" t="str">
        <f>IF(AND(C11&lt;=100.1),"Cruiser",IF(AND(C11&gt;100.1,C11&lt;=110.4),"Racer 2",IF(AND(C11&gt;110.4,C11&lt;=119),"Racer 1",IF(AND(C11&gt;119),"Racer Open"))))</f>
        <v>Cruiser</v>
      </c>
      <c r="F11" s="26" t="s">
        <v>8</v>
      </c>
      <c r="G11" s="37">
        <f>IF(AND(C11&gt;100.1),"nicht anwendbar",((C11-100)/100*G19)+1)</f>
        <v>0.99999999999999978</v>
      </c>
      <c r="H11" s="38"/>
      <c r="I11" s="29"/>
      <c r="J11" s="30"/>
    </row>
    <row r="12" spans="1:13" ht="15" thickTop="1" x14ac:dyDescent="0.3">
      <c r="A12" s="7"/>
      <c r="B12" s="17"/>
      <c r="C12" s="16"/>
      <c r="D12" s="16"/>
      <c r="E12" s="16"/>
      <c r="F12" s="16"/>
      <c r="G12" s="16"/>
      <c r="H12" s="16"/>
      <c r="I12" s="16"/>
      <c r="J12" s="10"/>
    </row>
    <row r="13" spans="1:13" x14ac:dyDescent="0.3">
      <c r="A13" s="7"/>
      <c r="B13" s="9"/>
      <c r="C13" s="3" t="s">
        <v>23</v>
      </c>
      <c r="D13" s="3" t="s">
        <v>22</v>
      </c>
      <c r="E13" s="2" t="str">
        <f>IF(C11&lt;=100.1,"100.1",IF(C11&lt;=110.4,"100.1",IF(C11&lt;=119,"110.4",IF(C11&gt;119,"119"))))</f>
        <v>100.1</v>
      </c>
      <c r="F13" s="3" t="s">
        <v>21</v>
      </c>
      <c r="G13" s="2" t="str">
        <f>IF(C11&lt;=100.1,"100.1",IF(C11&lt;=110.4,"110.4",IF(C11&lt;=119,"119",IF(C11&gt;119,"no limit"))))</f>
        <v>100.1</v>
      </c>
      <c r="H13" s="11"/>
      <c r="I13" s="12"/>
      <c r="J13" s="10"/>
    </row>
    <row r="14" spans="1:13" ht="16.2" thickBot="1" x14ac:dyDescent="0.35">
      <c r="A14" s="7"/>
      <c r="B14" s="18"/>
      <c r="C14" s="18"/>
      <c r="D14" s="18"/>
      <c r="E14" s="18"/>
      <c r="F14" s="9"/>
      <c r="G14" s="12" t="s">
        <v>18</v>
      </c>
      <c r="H14" s="12" t="s">
        <v>19</v>
      </c>
      <c r="I14" s="18"/>
      <c r="J14" s="10"/>
    </row>
    <row r="15" spans="1:13" s="31" customFormat="1" ht="16.8" thickTop="1" thickBot="1" x14ac:dyDescent="0.35">
      <c r="A15" s="25"/>
      <c r="B15" s="32"/>
      <c r="C15" s="33"/>
      <c r="D15" s="33"/>
      <c r="E15" s="33"/>
      <c r="F15" s="26" t="s">
        <v>24</v>
      </c>
      <c r="G15" s="34" t="str">
        <f>IF(AND(C11&lt;=100.1),"no limit",(SQRT(F8)+(G8/1000)^(1/3)/H19/E19*(E13-C11)/SQRT(2.43*SQRT(0.5*(C8+I8))))^2)</f>
        <v>no limit</v>
      </c>
      <c r="H15" s="34">
        <f>IF(AND(C11&gt;119),"no limit",(SQRT(F8)+(G8/1000)^(1/3)/H19/E19*(G13-C11)/SQRT(2.43*SQRT(0.5*(C8+I8))))^2)</f>
        <v>33.609701866342256</v>
      </c>
      <c r="I15" s="33"/>
      <c r="J15" s="30"/>
    </row>
    <row r="16" spans="1:13" ht="15" thickTop="1" x14ac:dyDescent="0.3">
      <c r="A16" s="7"/>
      <c r="B16" s="9" t="s">
        <v>5</v>
      </c>
      <c r="C16" s="12" t="s">
        <v>0</v>
      </c>
      <c r="D16" s="12" t="s">
        <v>1</v>
      </c>
      <c r="E16" s="12" t="s">
        <v>2</v>
      </c>
      <c r="F16" s="12" t="s">
        <v>4</v>
      </c>
      <c r="G16" s="16"/>
      <c r="H16" s="16"/>
      <c r="I16" s="16"/>
      <c r="J16" s="10"/>
    </row>
    <row r="17" spans="1:10" x14ac:dyDescent="0.3">
      <c r="A17" s="7"/>
      <c r="B17" s="9"/>
      <c r="C17" s="16">
        <f>(C8/D8)^0.5</f>
        <v>1.7563249754401487</v>
      </c>
      <c r="D17" s="16">
        <f>(E8/C8)^0.5</f>
        <v>0.45732956038002359</v>
      </c>
      <c r="E17" s="16">
        <f>(F8^0.5/(G8/1000)^(1/3))</f>
        <v>5.3630351610803189</v>
      </c>
      <c r="F17" s="16">
        <f>(H8/((G8/1000)^(1/3)))^0.5</f>
        <v>3.0134025971055154</v>
      </c>
      <c r="G17" s="16"/>
      <c r="H17" s="16"/>
      <c r="I17" s="16"/>
      <c r="J17" s="10"/>
    </row>
    <row r="18" spans="1:10" ht="6" customHeight="1" x14ac:dyDescent="0.3">
      <c r="A18" s="7"/>
      <c r="B18" s="9"/>
      <c r="C18" s="16"/>
      <c r="D18" s="16"/>
      <c r="E18" s="16"/>
      <c r="F18" s="16"/>
      <c r="G18" s="16"/>
      <c r="H18" s="16"/>
      <c r="I18" s="16"/>
      <c r="J18" s="10"/>
    </row>
    <row r="19" spans="1:10" x14ac:dyDescent="0.3">
      <c r="A19" s="7"/>
      <c r="B19" s="9" t="s">
        <v>3</v>
      </c>
      <c r="C19" s="12">
        <v>1.5</v>
      </c>
      <c r="D19" s="12">
        <v>20</v>
      </c>
      <c r="E19" s="12">
        <v>5</v>
      </c>
      <c r="F19" s="12">
        <v>1.75</v>
      </c>
      <c r="G19" s="12">
        <v>0.77</v>
      </c>
      <c r="H19" s="12">
        <v>0.89393070291241306</v>
      </c>
      <c r="I19" s="16"/>
      <c r="J19" s="10"/>
    </row>
    <row r="20" spans="1:10" x14ac:dyDescent="0.3">
      <c r="A20" s="7"/>
      <c r="B20" s="9"/>
      <c r="C20" s="16">
        <f>C17*C19</f>
        <v>2.6344874631602231</v>
      </c>
      <c r="D20" s="16">
        <f>D17*D19</f>
        <v>9.1465912076004727</v>
      </c>
      <c r="E20" s="16">
        <f>E17*E19</f>
        <v>26.815175805401594</v>
      </c>
      <c r="F20" s="16">
        <f>F17*F19</f>
        <v>5.2734545449346522</v>
      </c>
      <c r="G20" s="12" t="s">
        <v>9</v>
      </c>
      <c r="H20" s="9" t="s">
        <v>20</v>
      </c>
      <c r="I20" s="16"/>
      <c r="J20" s="10"/>
    </row>
    <row r="21" spans="1:10" x14ac:dyDescent="0.3">
      <c r="A21" s="7"/>
      <c r="B21" s="9"/>
      <c r="C21" s="16"/>
      <c r="D21" s="16"/>
      <c r="E21" s="16"/>
      <c r="F21" s="16"/>
      <c r="G21" s="12"/>
      <c r="H21" s="9"/>
      <c r="I21" s="16"/>
      <c r="J21" s="10"/>
    </row>
    <row r="22" spans="1:10" x14ac:dyDescent="0.3">
      <c r="A22" s="7"/>
      <c r="B22" s="9"/>
      <c r="C22" s="16"/>
      <c r="D22" s="16"/>
      <c r="E22" s="16"/>
      <c r="F22" s="16"/>
      <c r="G22" s="12"/>
      <c r="H22" s="9"/>
      <c r="I22" s="16"/>
      <c r="J22" s="10"/>
    </row>
    <row r="23" spans="1:10" ht="9.6" customHeight="1" thickBot="1" x14ac:dyDescent="0.35">
      <c r="A23" s="14"/>
      <c r="B23" s="19"/>
      <c r="C23" s="20"/>
      <c r="D23" s="20"/>
      <c r="E23" s="20"/>
      <c r="F23" s="20"/>
      <c r="G23" s="20"/>
      <c r="H23" s="20"/>
      <c r="I23" s="20"/>
      <c r="J23" s="15"/>
    </row>
    <row r="24" spans="1:10" ht="15" thickTop="1" x14ac:dyDescent="0.3">
      <c r="B24" s="1"/>
      <c r="C24" s="2"/>
      <c r="D24" s="2"/>
      <c r="E24" s="2"/>
      <c r="F24" s="2"/>
      <c r="G24" s="2"/>
      <c r="H24" s="2"/>
      <c r="I24" s="2"/>
    </row>
    <row r="25" spans="1:10" x14ac:dyDescent="0.3">
      <c r="B25" s="1"/>
      <c r="C25" s="2"/>
      <c r="D25" s="2"/>
      <c r="E25" s="2"/>
      <c r="H25" s="2"/>
      <c r="I25" s="2"/>
    </row>
  </sheetData>
  <sheetProtection sheet="1" objects="1" selectLockedCells="1"/>
  <mergeCells count="1">
    <mergeCell ref="G11:H11"/>
  </mergeCells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 Hügli</dc:creator>
  <cp:lastModifiedBy>Beat Hügli</cp:lastModifiedBy>
  <cp:lastPrinted>2024-09-05T11:36:18Z</cp:lastPrinted>
  <dcterms:created xsi:type="dcterms:W3CDTF">2024-09-03T19:58:46Z</dcterms:created>
  <dcterms:modified xsi:type="dcterms:W3CDTF">2025-09-15T05:42:55Z</dcterms:modified>
</cp:coreProperties>
</file>